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0" windowWidth="9390" windowHeight="1215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'Sheet1'!$A$1:$K$32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<sst xmlns="http://schemas.openxmlformats.org/spreadsheetml/2006/main" count="60" uniqueCount="56">
  <si>
    <t xml:space="preserve"> </t>
  </si>
  <si>
    <t>Questar Gas Company</t>
  </si>
  <si>
    <t>80 DTHS -  ANNUAL CONSUMPTION</t>
  </si>
  <si>
    <t>(A)</t>
  </si>
  <si>
    <t>(B)</t>
  </si>
  <si>
    <t xml:space="preserve">(C)  </t>
  </si>
  <si>
    <t xml:space="preserve">   (D)</t>
  </si>
  <si>
    <t xml:space="preserve">  (E)</t>
  </si>
  <si>
    <t xml:space="preserve">(F)    </t>
  </si>
  <si>
    <t xml:space="preserve">     Billed at Current</t>
  </si>
  <si>
    <t xml:space="preserve">   Billed at</t>
  </si>
  <si>
    <t>Rate</t>
  </si>
  <si>
    <t>Usage</t>
  </si>
  <si>
    <t xml:space="preserve">     Rates Effective</t>
  </si>
  <si>
    <t xml:space="preserve">  Proposed</t>
  </si>
  <si>
    <t>Schedule</t>
  </si>
  <si>
    <t>Month</t>
  </si>
  <si>
    <t>In Dth</t>
  </si>
  <si>
    <t xml:space="preserve">   Change</t>
  </si>
  <si>
    <t>GS-1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</si>
  <si>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</si>
  <si>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</si>
  <si>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</si>
  <si>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</si>
  <si>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</si>
  <si>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</si>
  <si>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</si>
  <si>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</si>
  <si>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</si>
  <si>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</si>
  <si>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</si>
  <si>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</si>
  <si>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</si>
  <si>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</si>
  <si>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</si>
  <si>
    <t>Docket No. 07-057-13</t>
  </si>
  <si>
    <t>EFFECT ON TYPICAL RESIDENTIAL CUSTOMER ON GSR RATE SCHEDULE</t>
  </si>
  <si>
    <t>Exhibit 7.8</t>
  </si>
  <si>
    <t>\1</t>
  </si>
  <si>
    <t>\2</t>
  </si>
  <si>
    <t xml:space="preserve">        Rates</t>
  </si>
  <si>
    <t>Summer</t>
  </si>
  <si>
    <t>Winter</t>
  </si>
  <si>
    <t>Current GS-1</t>
  </si>
  <si>
    <t>Proposed GSR</t>
  </si>
  <si>
    <t>#1 BSF</t>
  </si>
  <si>
    <t>#2 BSF</t>
  </si>
  <si>
    <t>Block 1 Total Rate</t>
  </si>
  <si>
    <t>Base DNG</t>
  </si>
  <si>
    <t>CET</t>
  </si>
  <si>
    <t>DSM</t>
  </si>
  <si>
    <t>Total DNG</t>
  </si>
  <si>
    <t>SNG</t>
  </si>
  <si>
    <t>Commodity</t>
  </si>
  <si>
    <t>Total Rate</t>
  </si>
  <si>
    <t>BACKUP RATE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</si>
</sst>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;\(0.00\)"/>
    <numFmt numFmtId="166" formatCode="&quot;$&quot;#,##0.00000"/>
    <numFmt numFmtId="167" formatCode="0.0%"/>
    <numFmt numFmtId="168" formatCode="0.00000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 quotePrefix="1">
      <alignment horizontal="right" vertical="top"/>
      <protection/>
    </xf>
    <xf numFmtId="164" fontId="0" fillId="0" borderId="0" xfId="0" applyNumberFormat="1" applyFont="1" applyFill="1" applyAlignment="1" applyProtection="1">
      <alignment horizontal="right"/>
      <protection/>
    </xf>
    <xf numFmtId="7" fontId="0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center"/>
      <protection/>
    </xf>
    <xf numFmtId="7" fontId="0" fillId="0" borderId="2" xfId="0" applyNumberFormat="1" applyFont="1" applyFill="1" applyBorder="1" applyAlignment="1" applyProtection="1">
      <alignment horizontal="center"/>
      <protection/>
    </xf>
    <xf numFmtId="39" fontId="0" fillId="0" borderId="2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Alignment="1" applyProtection="1">
      <alignment/>
      <protection/>
    </xf>
    <xf numFmtId="165" fontId="0" fillId="0" borderId="0" xfId="21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 applyProtection="1" quotePrefix="1">
      <alignment horizontal="right"/>
      <protection/>
    </xf>
    <xf numFmtId="0" fontId="0" fillId="0" borderId="1" xfId="0" applyFont="1" applyFill="1" applyBorder="1" applyAlignment="1" applyProtection="1" quotePrefix="1">
      <alignment horizontal="center" vertical="top"/>
      <protection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0" fontId="0" fillId="0" borderId="1" xfId="21" applyNumberFormat="1" applyBorder="1" applyAlignment="1">
      <alignment/>
    </xf>
    <xf numFmtId="10" fontId="0" fillId="0" borderId="5" xfId="21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3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24" xfId="0" applyNumberFormat="1" applyFont="1" applyFill="1" applyBorder="1" applyAlignment="1" applyProtection="1" quotePrefix="1">
      <alignment horizontal="center" vertical="top"/>
      <protection/>
    </xf>
    <xf numFmtId="14" fontId="0" fillId="0" borderId="17" xfId="0" applyNumberFormat="1" applyFont="1" applyFill="1" applyBorder="1" applyAlignment="1" applyProtection="1" quotePrefix="1">
      <alignment horizontal="center" vertical="top"/>
      <protection/>
    </xf>
    <xf numFmtId="0" fontId="0" fillId="0" borderId="15" xfId="0" applyBorder="1" applyAlignment="1">
      <alignment horizontal="center"/>
    </xf>
    <xf numFmtId="14" fontId="0" fillId="0" borderId="16" xfId="0" applyNumberFormat="1" applyFont="1" applyFill="1" applyBorder="1" applyAlignment="1" applyProtection="1" quotePrefix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GC%20Exhibit%2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BEFORE%20FILING\02-057-13-MODEL%20A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E13">
            <v>1.65073</v>
          </cell>
          <cell r="F13">
            <v>1.95993</v>
          </cell>
          <cell r="K13">
            <v>1.6056</v>
          </cell>
          <cell r="L13">
            <v>2.18004</v>
          </cell>
        </row>
        <row r="14">
          <cell r="E14">
            <v>0.03791</v>
          </cell>
          <cell r="F14">
            <v>0.04501</v>
          </cell>
          <cell r="K14">
            <v>0.03791</v>
          </cell>
          <cell r="L14">
            <v>0.04501</v>
          </cell>
        </row>
        <row r="15">
          <cell r="E15">
            <v>0.02526</v>
          </cell>
          <cell r="F15">
            <v>0.02526</v>
          </cell>
          <cell r="K15">
            <v>0.02526</v>
          </cell>
          <cell r="L15">
            <v>0.02526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Labor Ann"/>
      <sheetName val="Donations"/>
      <sheetName val="19-Advertising"/>
      <sheetName val="Incentive"/>
      <sheetName val="Stock Insentives"/>
      <sheetName val="ST TAX"/>
      <sheetName val="R&amp;D FUNDS"/>
      <sheetName val="Sporting Events"/>
      <sheetName val="Other Rev"/>
      <sheetName val="Revenue"/>
      <sheetName val="BOOKED JUN 07 REV"/>
      <sheetName val="GS-R_GS-C_REVRUN JUNE 07"/>
      <sheetName val="ORIGINALREVRUN JUNE 07"/>
      <sheetName val="FORECASTED REV DEC 2008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8">
        <row r="4">
          <cell r="O4" t="str">
            <v>Rates</v>
          </cell>
        </row>
        <row r="9">
          <cell r="M9">
            <v>5</v>
          </cell>
          <cell r="O9">
            <v>8</v>
          </cell>
        </row>
        <row r="87">
          <cell r="M87">
            <v>0.38164</v>
          </cell>
          <cell r="O87">
            <v>0.38164</v>
          </cell>
        </row>
        <row r="88">
          <cell r="M88">
            <v>0.81283</v>
          </cell>
          <cell r="O88">
            <v>0.81283</v>
          </cell>
        </row>
        <row r="90">
          <cell r="M90">
            <v>4.85834</v>
          </cell>
          <cell r="O90">
            <v>4.85834</v>
          </cell>
        </row>
        <row r="91">
          <cell r="M91">
            <v>4.85834</v>
          </cell>
          <cell r="O91">
            <v>4.85834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5.00390625" style="28" customWidth="1"/>
    <col min="2" max="2" width="8.7109375" style="28" bestFit="1" customWidth="1"/>
    <col min="3" max="3" width="6.140625" style="33" bestFit="1" customWidth="1"/>
    <col min="4" max="4" width="6.28125" style="28" bestFit="1" customWidth="1"/>
    <col min="5" max="5" width="14.140625" style="28" customWidth="1"/>
    <col min="6" max="6" width="3.7109375" style="28" customWidth="1"/>
    <col min="7" max="7" width="12.7109375" style="28" customWidth="1"/>
    <col min="8" max="8" width="3.7109375" style="28" customWidth="1"/>
    <col min="9" max="9" width="9.00390625" style="28" bestFit="1" customWidth="1"/>
    <col min="10" max="10" width="2.8515625" style="28" customWidth="1"/>
    <col min="11" max="11" width="9.8515625" style="28" customWidth="1"/>
    <col min="13" max="13" width="10.421875" style="0" bestFit="1" customWidth="1"/>
  </cols>
  <sheetData>
    <row r="1" spans="1:19" ht="16.5" thickBot="1">
      <c r="A1" s="1"/>
      <c r="B1" s="1" t="s">
        <v>0</v>
      </c>
      <c r="C1" s="2"/>
      <c r="D1" s="1"/>
      <c r="E1" s="1"/>
      <c r="F1" s="1"/>
      <c r="G1" s="1"/>
      <c r="H1" s="1"/>
      <c r="I1" s="1"/>
      <c r="J1" s="1"/>
      <c r="K1" s="34" t="s">
        <v>1</v>
      </c>
      <c r="M1" s="64" t="s">
        <v>55</v>
      </c>
      <c r="N1" s="65"/>
      <c r="O1" s="65"/>
      <c r="P1" s="65"/>
      <c r="Q1" s="65"/>
      <c r="R1" s="65"/>
      <c r="S1" s="66"/>
    </row>
    <row r="2" spans="1:19" ht="15.75">
      <c r="A2" s="3"/>
      <c r="B2" s="4"/>
      <c r="C2" s="2"/>
      <c r="D2" s="4"/>
      <c r="E2" s="4"/>
      <c r="F2" s="4"/>
      <c r="G2" s="4"/>
      <c r="H2" s="4"/>
      <c r="I2" s="4"/>
      <c r="J2" s="4"/>
      <c r="K2" s="35" t="s">
        <v>35</v>
      </c>
      <c r="M2" s="74" t="s">
        <v>47</v>
      </c>
      <c r="N2" s="75"/>
      <c r="O2" s="75"/>
      <c r="P2" s="75"/>
      <c r="Q2" s="75"/>
      <c r="R2" s="75"/>
      <c r="S2" s="76"/>
    </row>
    <row r="3" spans="1:19" ht="15.75">
      <c r="A3" s="1"/>
      <c r="B3" s="1"/>
      <c r="C3" s="2"/>
      <c r="D3" s="1"/>
      <c r="E3" s="1"/>
      <c r="F3" s="1"/>
      <c r="G3" s="1"/>
      <c r="H3" s="1"/>
      <c r="I3" s="1"/>
      <c r="J3" s="1"/>
      <c r="K3" s="34" t="s">
        <v>37</v>
      </c>
      <c r="M3" s="77" t="s">
        <v>43</v>
      </c>
      <c r="N3" s="78"/>
      <c r="O3" s="78"/>
      <c r="P3" s="78"/>
      <c r="Q3" s="78" t="s">
        <v>44</v>
      </c>
      <c r="R3" s="78"/>
      <c r="S3" s="81"/>
    </row>
    <row r="4" spans="1:19" ht="12.75">
      <c r="A4" s="1"/>
      <c r="B4" s="1"/>
      <c r="C4" s="2"/>
      <c r="D4" s="1"/>
      <c r="E4" s="1"/>
      <c r="F4" s="1"/>
      <c r="G4" s="1"/>
      <c r="H4" s="1"/>
      <c r="I4" s="1"/>
      <c r="J4" s="1"/>
      <c r="K4" s="5"/>
      <c r="M4" s="79">
        <v>39387</v>
      </c>
      <c r="N4" s="80"/>
      <c r="O4" s="80"/>
      <c r="P4" s="80"/>
      <c r="Q4" s="80" t="str">
        <f>'[2]Rates'!O4</f>
        <v>Rates</v>
      </c>
      <c r="R4" s="80"/>
      <c r="S4" s="82"/>
    </row>
    <row r="5" spans="1:19" ht="13.5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M5" s="47"/>
      <c r="N5" s="41" t="s">
        <v>45</v>
      </c>
      <c r="O5" s="48" t="s">
        <v>41</v>
      </c>
      <c r="P5" s="41" t="s">
        <v>42</v>
      </c>
      <c r="Q5" s="41" t="s">
        <v>46</v>
      </c>
      <c r="R5" s="48" t="s">
        <v>41</v>
      </c>
      <c r="S5" s="49" t="s">
        <v>42</v>
      </c>
    </row>
    <row r="6" spans="1:19" ht="12.75">
      <c r="A6" s="1"/>
      <c r="B6" s="1"/>
      <c r="C6" s="2"/>
      <c r="D6" s="1"/>
      <c r="E6" s="1"/>
      <c r="F6" s="1"/>
      <c r="G6" s="1"/>
      <c r="H6" s="1"/>
      <c r="I6" s="1"/>
      <c r="J6" s="1"/>
      <c r="K6" s="1"/>
      <c r="M6" s="45" t="s">
        <v>48</v>
      </c>
      <c r="N6" s="46"/>
      <c r="O6" s="56">
        <f>'[1]Sheet1'!E13</f>
        <v>1.65073</v>
      </c>
      <c r="P6" s="56">
        <f>'[1]Sheet1'!F13</f>
        <v>1.95993</v>
      </c>
      <c r="Q6" s="56"/>
      <c r="R6" s="52">
        <f>'[1]Sheet1'!K13</f>
        <v>1.6056</v>
      </c>
      <c r="S6" s="53">
        <f>'[1]Sheet1'!L13</f>
        <v>2.18004</v>
      </c>
    </row>
    <row r="7" spans="1:19" ht="12.75">
      <c r="A7" s="67" t="s">
        <v>36</v>
      </c>
      <c r="B7" s="67"/>
      <c r="C7" s="67"/>
      <c r="D7" s="67"/>
      <c r="E7" s="67"/>
      <c r="F7" s="67"/>
      <c r="G7" s="67"/>
      <c r="H7" s="67"/>
      <c r="I7" s="67"/>
      <c r="J7" s="67"/>
      <c r="K7" s="1"/>
      <c r="M7" s="45" t="s">
        <v>49</v>
      </c>
      <c r="N7" s="46"/>
      <c r="O7" s="58">
        <f>'[1]Sheet1'!E14</f>
        <v>0.03791</v>
      </c>
      <c r="P7" s="58">
        <f>'[1]Sheet1'!F14</f>
        <v>0.04501</v>
      </c>
      <c r="Q7" s="58"/>
      <c r="R7" s="62">
        <f>'[1]Sheet1'!K14</f>
        <v>0.03791</v>
      </c>
      <c r="S7" s="60">
        <f>'[1]Sheet1'!L14</f>
        <v>0.04501</v>
      </c>
    </row>
    <row r="8" spans="1:19" ht="12.7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1"/>
      <c r="M8" s="45" t="s">
        <v>50</v>
      </c>
      <c r="N8" s="46"/>
      <c r="O8" s="58">
        <f>'[1]Sheet1'!E15</f>
        <v>0.02526</v>
      </c>
      <c r="P8" s="58">
        <f>'[1]Sheet1'!F15</f>
        <v>0.02526</v>
      </c>
      <c r="Q8" s="58"/>
      <c r="R8" s="63">
        <f>'[1]Sheet1'!K15</f>
        <v>0.02526</v>
      </c>
      <c r="S8" s="61">
        <f>'[1]Sheet1'!L15</f>
        <v>0.02526</v>
      </c>
    </row>
    <row r="9" spans="1:19" ht="12.7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M9" s="54" t="s">
        <v>51</v>
      </c>
      <c r="N9" s="55"/>
      <c r="O9" s="56">
        <f>SUM(O6:O8)</f>
        <v>1.7139</v>
      </c>
      <c r="P9" s="56">
        <f>SUM(P6:P8)</f>
        <v>2.0302</v>
      </c>
      <c r="Q9" s="56"/>
      <c r="R9" s="56">
        <f>SUM(R6:R8)</f>
        <v>1.66877</v>
      </c>
      <c r="S9" s="57">
        <f>SUM(S6:S8)</f>
        <v>2.25031</v>
      </c>
    </row>
    <row r="10" spans="1:19" ht="12.7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M10" s="45" t="s">
        <v>52</v>
      </c>
      <c r="N10" s="46"/>
      <c r="O10" s="58">
        <f>'[2]Rates'!$M$87</f>
        <v>0.38164</v>
      </c>
      <c r="P10" s="58">
        <f>'[2]Rates'!$M$88</f>
        <v>0.81283</v>
      </c>
      <c r="Q10" s="58"/>
      <c r="R10" s="58">
        <f>'[2]Rates'!$O$87</f>
        <v>0.38164</v>
      </c>
      <c r="S10" s="59">
        <f>'[2]Rates'!$O$88</f>
        <v>0.81283</v>
      </c>
    </row>
    <row r="11" spans="1:19" ht="13.5" thickBot="1">
      <c r="A11" s="1"/>
      <c r="B11" s="6" t="s">
        <v>3</v>
      </c>
      <c r="C11" s="6" t="s">
        <v>4</v>
      </c>
      <c r="D11" s="36" t="s">
        <v>5</v>
      </c>
      <c r="E11" s="67" t="s">
        <v>6</v>
      </c>
      <c r="F11" s="67"/>
      <c r="G11" s="67" t="s">
        <v>7</v>
      </c>
      <c r="H11" s="67"/>
      <c r="I11" s="36" t="s">
        <v>8</v>
      </c>
      <c r="J11" s="7"/>
      <c r="K11" s="1"/>
      <c r="M11" s="45" t="s">
        <v>53</v>
      </c>
      <c r="N11" s="46"/>
      <c r="O11" s="58">
        <f>'[2]Rates'!$M$90</f>
        <v>4.85834</v>
      </c>
      <c r="P11" s="58">
        <f>'[2]Rates'!$M$91</f>
        <v>4.85834</v>
      </c>
      <c r="Q11" s="58"/>
      <c r="R11" s="58">
        <f>'[2]Rates'!$O$90</f>
        <v>4.85834</v>
      </c>
      <c r="S11" s="59">
        <f>'[2]Rates'!$O$91</f>
        <v>4.85834</v>
      </c>
    </row>
    <row r="12" spans="1:19" ht="12.75">
      <c r="A12" s="1"/>
      <c r="B12" s="1"/>
      <c r="C12" s="2"/>
      <c r="D12" s="1"/>
      <c r="E12" s="68" t="s">
        <v>9</v>
      </c>
      <c r="F12" s="69"/>
      <c r="G12" s="68" t="s">
        <v>10</v>
      </c>
      <c r="H12" s="69"/>
      <c r="I12" s="1"/>
      <c r="J12" s="1"/>
      <c r="K12" s="1"/>
      <c r="M12" s="50" t="s">
        <v>54</v>
      </c>
      <c r="N12" s="51">
        <f>'[2]Rates'!$M$9</f>
        <v>5</v>
      </c>
      <c r="O12" s="52">
        <f>SUM(O9:O11)</f>
        <v>6.95388</v>
      </c>
      <c r="P12" s="52">
        <f>SUM(P9:P11)</f>
        <v>7.70137</v>
      </c>
      <c r="Q12" s="51">
        <f>'[2]Rates'!$O$9</f>
        <v>8</v>
      </c>
      <c r="R12" s="52">
        <f>SUM(R9:R11)</f>
        <v>6.90875</v>
      </c>
      <c r="S12" s="53">
        <f>SUM(S9:S11)</f>
        <v>7.92148</v>
      </c>
    </row>
    <row r="13" spans="1:19" ht="13.5" thickBot="1">
      <c r="A13" s="8"/>
      <c r="B13" s="9" t="s">
        <v>11</v>
      </c>
      <c r="C13" s="9"/>
      <c r="D13" s="10" t="s">
        <v>12</v>
      </c>
      <c r="E13" s="70" t="s">
        <v>13</v>
      </c>
      <c r="F13" s="71"/>
      <c r="G13" s="72" t="s">
        <v>14</v>
      </c>
      <c r="H13" s="73"/>
      <c r="I13" s="8"/>
      <c r="J13" s="8"/>
      <c r="K13" s="8"/>
      <c r="M13" s="42"/>
      <c r="N13" s="40"/>
      <c r="O13" s="40"/>
      <c r="P13" s="40"/>
      <c r="Q13" s="43">
        <f>(Q12-N12)/N12</f>
        <v>0.6</v>
      </c>
      <c r="R13" s="43">
        <f>(R12-O12)/O12</f>
        <v>-0.006489902040299725</v>
      </c>
      <c r="S13" s="44">
        <f>(S12-P12)/P12</f>
        <v>0.028580629160785683</v>
      </c>
    </row>
    <row r="14" spans="1:11" ht="13.5" thickBot="1">
      <c r="A14" s="11"/>
      <c r="B14" s="12" t="s">
        <v>15</v>
      </c>
      <c r="C14" s="12" t="s">
        <v>16</v>
      </c>
      <c r="D14" s="13" t="s">
        <v>17</v>
      </c>
      <c r="E14" s="39">
        <f>M4</f>
        <v>39387</v>
      </c>
      <c r="F14" s="38" t="s">
        <v>38</v>
      </c>
      <c r="G14" s="37" t="s">
        <v>40</v>
      </c>
      <c r="H14" s="12" t="s">
        <v>39</v>
      </c>
      <c r="I14" s="13" t="s">
        <v>18</v>
      </c>
      <c r="J14" s="12"/>
      <c r="K14" s="11"/>
    </row>
    <row r="15" spans="1:11" ht="12.7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</row>
    <row r="16" spans="1:11" ht="12.75">
      <c r="A16" s="2">
        <v>1</v>
      </c>
      <c r="B16" s="2" t="s">
        <v>19</v>
      </c>
      <c r="C16" s="2" t="s">
        <v>20</v>
      </c>
      <c r="D16" s="14">
        <v>14.9</v>
      </c>
      <c r="E16" s="15">
        <f>ROUND(($N$12+($D16*$P$12)),2)</f>
        <v>119.75</v>
      </c>
      <c r="F16" s="15"/>
      <c r="G16" s="15">
        <f>ROUND(($Q$12+($D16*$S$12)),2)</f>
        <v>126.03</v>
      </c>
      <c r="H16" s="15"/>
      <c r="I16" s="15">
        <f aca="true" t="shared" si="0" ref="I16:I27">G16-E16</f>
        <v>6.280000000000001</v>
      </c>
      <c r="J16" s="15"/>
      <c r="K16" s="1"/>
    </row>
    <row r="17" spans="1:11" ht="12.75">
      <c r="A17" s="2">
        <f>A16+1</f>
        <v>2</v>
      </c>
      <c r="B17" s="1"/>
      <c r="C17" s="2" t="s">
        <v>21</v>
      </c>
      <c r="D17" s="16">
        <v>12.5</v>
      </c>
      <c r="E17" s="17">
        <f>ROUND(($N$12+(D17*$P$12)),2)</f>
        <v>101.27</v>
      </c>
      <c r="F17" s="17"/>
      <c r="G17" s="17">
        <f>ROUND(($Q$12+($D17*$S$12)),2)</f>
        <v>107.02</v>
      </c>
      <c r="H17" s="17"/>
      <c r="I17" s="17">
        <f t="shared" si="0"/>
        <v>5.75</v>
      </c>
      <c r="J17" s="17"/>
      <c r="K17" s="1"/>
    </row>
    <row r="18" spans="1:11" ht="12.75">
      <c r="A18" s="2">
        <f aca="true" t="shared" si="1" ref="A18:A27">A17+1</f>
        <v>3</v>
      </c>
      <c r="B18" s="1"/>
      <c r="C18" s="2" t="s">
        <v>22</v>
      </c>
      <c r="D18" s="16">
        <v>10.1</v>
      </c>
      <c r="E18" s="17">
        <f>ROUND(($N$12+(D18*$P$12)),2)</f>
        <v>82.78</v>
      </c>
      <c r="F18" s="17"/>
      <c r="G18" s="17">
        <f>ROUND(($Q$12+($D18*$S$12)),2)</f>
        <v>88.01</v>
      </c>
      <c r="H18" s="17"/>
      <c r="I18" s="17">
        <f t="shared" si="0"/>
        <v>5.230000000000004</v>
      </c>
      <c r="J18" s="17"/>
      <c r="K18" s="1"/>
    </row>
    <row r="19" spans="1:11" ht="12.75">
      <c r="A19" s="2">
        <f t="shared" si="1"/>
        <v>4</v>
      </c>
      <c r="B19" s="1"/>
      <c r="C19" s="2" t="s">
        <v>23</v>
      </c>
      <c r="D19" s="16">
        <v>8.3</v>
      </c>
      <c r="E19" s="17">
        <f aca="true" t="shared" si="2" ref="E19:E25">ROUND(($N$12+(D19*$O$12)),2)</f>
        <v>62.72</v>
      </c>
      <c r="F19" s="17"/>
      <c r="G19" s="17">
        <f aca="true" t="shared" si="3" ref="G19:G25">ROUND(($Q$12+($D19*$R$12)),2)</f>
        <v>65.34</v>
      </c>
      <c r="H19" s="17"/>
      <c r="I19" s="17">
        <f t="shared" si="0"/>
        <v>2.6200000000000045</v>
      </c>
      <c r="J19" s="17"/>
      <c r="K19" s="1"/>
    </row>
    <row r="20" spans="1:11" ht="12.75">
      <c r="A20" s="2">
        <f t="shared" si="1"/>
        <v>5</v>
      </c>
      <c r="B20" s="1"/>
      <c r="C20" s="2" t="s">
        <v>24</v>
      </c>
      <c r="D20" s="16">
        <v>4.4</v>
      </c>
      <c r="E20" s="17">
        <f t="shared" si="2"/>
        <v>35.6</v>
      </c>
      <c r="F20" s="17"/>
      <c r="G20" s="17">
        <f t="shared" si="3"/>
        <v>38.4</v>
      </c>
      <c r="H20" s="17"/>
      <c r="I20" s="17">
        <f t="shared" si="0"/>
        <v>2.799999999999997</v>
      </c>
      <c r="J20" s="17"/>
      <c r="K20" s="1"/>
    </row>
    <row r="21" spans="1:11" ht="12.75">
      <c r="A21" s="2">
        <f t="shared" si="1"/>
        <v>6</v>
      </c>
      <c r="B21" s="1"/>
      <c r="C21" s="2" t="s">
        <v>25</v>
      </c>
      <c r="D21" s="16">
        <v>3.1</v>
      </c>
      <c r="E21" s="17">
        <f t="shared" si="2"/>
        <v>26.56</v>
      </c>
      <c r="F21" s="17"/>
      <c r="G21" s="17">
        <f t="shared" si="3"/>
        <v>29.42</v>
      </c>
      <c r="H21" s="17"/>
      <c r="I21" s="17">
        <f t="shared" si="0"/>
        <v>2.860000000000003</v>
      </c>
      <c r="J21" s="17"/>
      <c r="K21" s="1"/>
    </row>
    <row r="22" spans="1:11" ht="12.75">
      <c r="A22" s="2">
        <f t="shared" si="1"/>
        <v>7</v>
      </c>
      <c r="B22" s="1"/>
      <c r="C22" s="2" t="s">
        <v>26</v>
      </c>
      <c r="D22" s="16">
        <v>2</v>
      </c>
      <c r="E22" s="17">
        <f t="shared" si="2"/>
        <v>18.91</v>
      </c>
      <c r="F22" s="17"/>
      <c r="G22" s="17">
        <f t="shared" si="3"/>
        <v>21.82</v>
      </c>
      <c r="H22" s="17"/>
      <c r="I22" s="17">
        <f t="shared" si="0"/>
        <v>2.91</v>
      </c>
      <c r="J22" s="17"/>
      <c r="K22" s="1"/>
    </row>
    <row r="23" spans="1:11" ht="12.75">
      <c r="A23" s="2">
        <f t="shared" si="1"/>
        <v>8</v>
      </c>
      <c r="B23" s="1"/>
      <c r="C23" s="2" t="s">
        <v>27</v>
      </c>
      <c r="D23" s="16">
        <v>1.8</v>
      </c>
      <c r="E23" s="17">
        <f t="shared" si="2"/>
        <v>17.52</v>
      </c>
      <c r="F23" s="17"/>
      <c r="G23" s="17">
        <f t="shared" si="3"/>
        <v>20.44</v>
      </c>
      <c r="H23" s="17"/>
      <c r="I23" s="17">
        <f t="shared" si="0"/>
        <v>2.9200000000000017</v>
      </c>
      <c r="J23" s="17"/>
      <c r="K23" s="1"/>
    </row>
    <row r="24" spans="1:11" ht="12.75">
      <c r="A24" s="2">
        <f t="shared" si="1"/>
        <v>9</v>
      </c>
      <c r="B24" s="1"/>
      <c r="C24" s="2" t="s">
        <v>28</v>
      </c>
      <c r="D24" s="16">
        <v>2</v>
      </c>
      <c r="E24" s="17">
        <f t="shared" si="2"/>
        <v>18.91</v>
      </c>
      <c r="F24" s="17"/>
      <c r="G24" s="17">
        <f t="shared" si="3"/>
        <v>21.82</v>
      </c>
      <c r="H24" s="17"/>
      <c r="I24" s="17">
        <f t="shared" si="0"/>
        <v>2.91</v>
      </c>
      <c r="J24" s="17"/>
      <c r="K24" s="1"/>
    </row>
    <row r="25" spans="1:11" ht="12.75">
      <c r="A25" s="2">
        <f t="shared" si="1"/>
        <v>10</v>
      </c>
      <c r="B25" s="1"/>
      <c r="C25" s="2" t="s">
        <v>29</v>
      </c>
      <c r="D25" s="16">
        <v>3.1</v>
      </c>
      <c r="E25" s="17">
        <f t="shared" si="2"/>
        <v>26.56</v>
      </c>
      <c r="F25" s="17"/>
      <c r="G25" s="17">
        <f t="shared" si="3"/>
        <v>29.42</v>
      </c>
      <c r="H25" s="17"/>
      <c r="I25" s="17">
        <f t="shared" si="0"/>
        <v>2.860000000000003</v>
      </c>
      <c r="J25" s="17"/>
      <c r="K25" s="1"/>
    </row>
    <row r="26" spans="1:11" ht="12.75">
      <c r="A26" s="2">
        <f t="shared" si="1"/>
        <v>11</v>
      </c>
      <c r="B26" s="1"/>
      <c r="C26" s="2" t="s">
        <v>30</v>
      </c>
      <c r="D26" s="16">
        <v>6.3</v>
      </c>
      <c r="E26" s="17">
        <f>ROUND(($N$12+(D26*$P$12)),2)</f>
        <v>53.52</v>
      </c>
      <c r="F26" s="17"/>
      <c r="G26" s="17">
        <f>ROUND(($Q$12+($D26*$S$12)),2)</f>
        <v>57.91</v>
      </c>
      <c r="H26" s="17"/>
      <c r="I26" s="17">
        <f t="shared" si="0"/>
        <v>4.3899999999999935</v>
      </c>
      <c r="J26" s="17"/>
      <c r="K26" s="1"/>
    </row>
    <row r="27" spans="1:11" ht="12.75">
      <c r="A27" s="2">
        <f t="shared" si="1"/>
        <v>12</v>
      </c>
      <c r="B27" s="1"/>
      <c r="C27" s="2" t="s">
        <v>31</v>
      </c>
      <c r="D27" s="16">
        <v>11.5</v>
      </c>
      <c r="E27" s="17">
        <f>ROUND(($N$12+(D27*$P$12)),2)</f>
        <v>93.57</v>
      </c>
      <c r="F27" s="17"/>
      <c r="G27" s="17">
        <f>ROUND(($Q$12+($D27*$S$12)),2)</f>
        <v>99.1</v>
      </c>
      <c r="H27" s="17"/>
      <c r="I27" s="17">
        <f t="shared" si="0"/>
        <v>5.530000000000001</v>
      </c>
      <c r="J27" s="17"/>
      <c r="K27" s="1"/>
    </row>
    <row r="28" spans="1:11" ht="13.5" thickBot="1">
      <c r="A28" s="2"/>
      <c r="B28" s="1"/>
      <c r="C28" s="2"/>
      <c r="D28" s="18"/>
      <c r="E28" s="19"/>
      <c r="F28" s="19"/>
      <c r="G28" s="19"/>
      <c r="H28" s="19"/>
      <c r="I28" s="20"/>
      <c r="J28" s="21"/>
      <c r="K28" s="1"/>
    </row>
    <row r="29" spans="1:11" ht="13.5" thickTop="1">
      <c r="A29" s="2"/>
      <c r="B29" s="1"/>
      <c r="C29" s="2"/>
      <c r="D29" s="22"/>
      <c r="E29" s="23"/>
      <c r="F29" s="23"/>
      <c r="G29" s="2"/>
      <c r="H29" s="2"/>
      <c r="I29" s="23" t="s">
        <v>0</v>
      </c>
      <c r="J29" s="23"/>
      <c r="K29" s="1"/>
    </row>
    <row r="30" spans="1:11" ht="12.75">
      <c r="A30" s="2">
        <f>A27+1</f>
        <v>13</v>
      </c>
      <c r="B30" s="1"/>
      <c r="C30" s="24" t="s">
        <v>32</v>
      </c>
      <c r="D30" s="14">
        <f>SUM(D16:D27)</f>
        <v>80</v>
      </c>
      <c r="E30" s="15">
        <f>SUM(E16:E27)</f>
        <v>657.6700000000001</v>
      </c>
      <c r="F30" s="15"/>
      <c r="G30" s="15">
        <f>SUM(G16:G27)</f>
        <v>704.7299999999999</v>
      </c>
      <c r="H30" s="15"/>
      <c r="I30" s="15">
        <f>G30-E30</f>
        <v>47.05999999999983</v>
      </c>
      <c r="J30" s="15"/>
      <c r="K30" s="1"/>
    </row>
    <row r="31" spans="1:11" ht="12.75">
      <c r="A31" s="1"/>
      <c r="B31" s="1"/>
      <c r="C31" s="2"/>
      <c r="D31" s="1"/>
      <c r="E31" s="25"/>
      <c r="F31" s="25"/>
      <c r="G31" s="1"/>
      <c r="H31" s="1"/>
      <c r="I31" s="1"/>
      <c r="J31" s="1"/>
      <c r="K31" s="1"/>
    </row>
    <row r="32" spans="1:10" ht="12.75">
      <c r="A32" s="1"/>
      <c r="B32" s="1" t="s">
        <v>0</v>
      </c>
      <c r="C32" s="2"/>
      <c r="D32" s="1"/>
      <c r="E32" s="1"/>
      <c r="F32" s="1"/>
      <c r="G32" s="5" t="s">
        <v>33</v>
      </c>
      <c r="H32" s="5"/>
      <c r="I32" s="26">
        <f>ROUND(I30/E30,4)*100</f>
        <v>7.16</v>
      </c>
      <c r="J32" s="27" t="s">
        <v>34</v>
      </c>
    </row>
    <row r="33" spans="1:11" ht="12.75">
      <c r="A33" s="1"/>
      <c r="B33" s="1"/>
      <c r="C33" s="2"/>
      <c r="D33" s="1"/>
      <c r="E33" s="1"/>
      <c r="F33" s="1"/>
      <c r="G33" s="1"/>
      <c r="H33" s="1"/>
      <c r="I33" s="29"/>
      <c r="J33" s="29"/>
      <c r="K33" s="1"/>
    </row>
    <row r="34" spans="1:11" ht="12.75">
      <c r="A34" s="1"/>
      <c r="B34" s="1"/>
      <c r="C34" s="2"/>
      <c r="D34" s="1"/>
      <c r="E34" s="2"/>
      <c r="F34" s="2"/>
      <c r="G34" s="2"/>
      <c r="H34" s="2"/>
      <c r="I34" s="2"/>
      <c r="J34" s="2"/>
      <c r="K34" s="1"/>
    </row>
    <row r="35" spans="1:11" ht="12.7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2"/>
      <c r="D37" s="30"/>
      <c r="E37" s="23"/>
      <c r="F37" s="23"/>
      <c r="G37" s="23"/>
      <c r="H37" s="23"/>
      <c r="I37" s="23"/>
      <c r="J37" s="23"/>
      <c r="K37" s="1"/>
    </row>
    <row r="38" spans="1:11" ht="12.75">
      <c r="A38" s="1"/>
      <c r="B38" s="1"/>
      <c r="C38" s="2"/>
      <c r="D38" s="30"/>
      <c r="E38" s="23"/>
      <c r="F38" s="23"/>
      <c r="G38" s="23"/>
      <c r="H38" s="23"/>
      <c r="I38" s="23"/>
      <c r="J38" s="23"/>
      <c r="K38" s="1"/>
    </row>
    <row r="39" spans="1:11" ht="12.75">
      <c r="A39" s="1"/>
      <c r="B39" s="1"/>
      <c r="C39" s="2"/>
      <c r="D39" s="30"/>
      <c r="E39" s="23"/>
      <c r="F39" s="23"/>
      <c r="G39" s="23"/>
      <c r="H39" s="23"/>
      <c r="I39" s="23"/>
      <c r="J39" s="23"/>
      <c r="K39" s="1"/>
    </row>
    <row r="40" spans="1:11" ht="12.75">
      <c r="A40" s="1"/>
      <c r="B40" s="1"/>
      <c r="C40" s="2"/>
      <c r="D40" s="30"/>
      <c r="E40" s="23"/>
      <c r="F40" s="23"/>
      <c r="G40" s="23"/>
      <c r="H40" s="23"/>
      <c r="I40" s="23"/>
      <c r="J40" s="23"/>
      <c r="K40" s="1"/>
    </row>
    <row r="41" spans="1:11" ht="12.75">
      <c r="A41" s="1"/>
      <c r="B41" s="1"/>
      <c r="C41" s="2"/>
      <c r="D41" s="30"/>
      <c r="E41" s="23"/>
      <c r="F41" s="23"/>
      <c r="G41" s="23"/>
      <c r="H41" s="23"/>
      <c r="I41" s="23"/>
      <c r="J41" s="23"/>
      <c r="K41" s="1"/>
    </row>
    <row r="42" spans="1:11" ht="12.75">
      <c r="A42" s="1"/>
      <c r="B42" s="1"/>
      <c r="C42" s="2"/>
      <c r="D42" s="30"/>
      <c r="E42" s="23"/>
      <c r="F42" s="23"/>
      <c r="G42" s="23"/>
      <c r="H42" s="23"/>
      <c r="I42" s="23"/>
      <c r="J42" s="23"/>
      <c r="K42" s="1"/>
    </row>
    <row r="43" spans="1:11" ht="12.75">
      <c r="A43" s="1"/>
      <c r="B43" s="1"/>
      <c r="C43" s="2"/>
      <c r="D43" s="30"/>
      <c r="E43" s="23"/>
      <c r="F43" s="23"/>
      <c r="G43" s="23"/>
      <c r="H43" s="23"/>
      <c r="I43" s="23"/>
      <c r="J43" s="23"/>
      <c r="K43" s="1"/>
    </row>
    <row r="44" spans="1:11" ht="12.75">
      <c r="A44" s="1"/>
      <c r="B44" s="1"/>
      <c r="C44" s="2"/>
      <c r="D44" s="30"/>
      <c r="E44" s="23"/>
      <c r="F44" s="23"/>
      <c r="G44" s="23"/>
      <c r="H44" s="23"/>
      <c r="I44" s="23"/>
      <c r="J44" s="23"/>
      <c r="K44" s="1"/>
    </row>
    <row r="45" spans="1:11" ht="12.75">
      <c r="A45" s="1"/>
      <c r="B45" s="1"/>
      <c r="C45" s="2"/>
      <c r="D45" s="30"/>
      <c r="E45" s="23"/>
      <c r="F45" s="23"/>
      <c r="G45" s="23"/>
      <c r="H45" s="23"/>
      <c r="I45" s="23"/>
      <c r="J45" s="23"/>
      <c r="K45" s="1"/>
    </row>
    <row r="46" spans="1:11" ht="12.75">
      <c r="A46" s="1"/>
      <c r="B46" s="1"/>
      <c r="C46" s="2"/>
      <c r="D46" s="30"/>
      <c r="E46" s="23"/>
      <c r="F46" s="23"/>
      <c r="G46" s="23"/>
      <c r="H46" s="23"/>
      <c r="I46" s="23"/>
      <c r="J46" s="23"/>
      <c r="K46" s="1"/>
    </row>
    <row r="47" spans="1:11" ht="12.75">
      <c r="A47" s="1"/>
      <c r="B47" s="1"/>
      <c r="C47" s="2"/>
      <c r="D47" s="30"/>
      <c r="E47" s="23"/>
      <c r="F47" s="23"/>
      <c r="G47" s="23"/>
      <c r="H47" s="23"/>
      <c r="I47" s="23"/>
      <c r="J47" s="23"/>
      <c r="K47" s="1"/>
    </row>
    <row r="48" spans="1:11" ht="12.75">
      <c r="A48" s="1"/>
      <c r="B48" s="1"/>
      <c r="C48" s="2"/>
      <c r="D48" s="30"/>
      <c r="E48" s="23"/>
      <c r="F48" s="23"/>
      <c r="G48" s="23"/>
      <c r="H48" s="23"/>
      <c r="I48" s="23"/>
      <c r="J48" s="23"/>
      <c r="K48" s="1"/>
    </row>
    <row r="49" spans="1:11" ht="12.75">
      <c r="A49" s="1"/>
      <c r="B49" s="1"/>
      <c r="C49" s="2"/>
      <c r="D49" s="31"/>
      <c r="E49" s="23"/>
      <c r="F49" s="23"/>
      <c r="G49" s="23"/>
      <c r="H49" s="23"/>
      <c r="I49" s="23"/>
      <c r="J49" s="23"/>
      <c r="K49" s="1"/>
    </row>
    <row r="50" spans="1:11" ht="12.75">
      <c r="A50" s="1"/>
      <c r="B50" s="1"/>
      <c r="C50" s="2"/>
      <c r="D50" s="2"/>
      <c r="E50" s="23"/>
      <c r="F50" s="23"/>
      <c r="G50" s="23"/>
      <c r="H50" s="23"/>
      <c r="I50" s="1"/>
      <c r="J50" s="1"/>
      <c r="K50" s="1"/>
    </row>
    <row r="51" spans="1:11" ht="12.75">
      <c r="A51" s="1"/>
      <c r="B51" s="1"/>
      <c r="C51" s="2"/>
      <c r="D51" s="32"/>
      <c r="E51" s="23"/>
      <c r="F51" s="23"/>
      <c r="G51" s="23"/>
      <c r="H51" s="23"/>
      <c r="I51" s="23"/>
      <c r="J51" s="23"/>
      <c r="K51" s="1"/>
    </row>
    <row r="52" spans="1:11" ht="12.7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</row>
  </sheetData>
  <mergeCells count="14">
    <mergeCell ref="E12:F12"/>
    <mergeCell ref="G12:H12"/>
    <mergeCell ref="E13:F13"/>
    <mergeCell ref="G13:H13"/>
    <mergeCell ref="M1:S1"/>
    <mergeCell ref="E11:F11"/>
    <mergeCell ref="G11:H11"/>
    <mergeCell ref="A7:J7"/>
    <mergeCell ref="A8:J8"/>
    <mergeCell ref="M2:S2"/>
    <mergeCell ref="M3:P3"/>
    <mergeCell ref="M4:P4"/>
    <mergeCell ref="Q3:S3"/>
    <mergeCell ref="Q4:S4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2007-12-19T02:15:52Z</cp:lastPrinted>
  <dcterms:created xsi:type="dcterms:W3CDTF">2007-11-26T21:47:30Z</dcterms:created>
  <dcterms:modified xsi:type="dcterms:W3CDTF">2007-12-19T16:45:10Z</dcterms:modified>
  <cp:category/>
  <cp:version/>
  <cp:contentType/>
  <cp:contentStatus/>
</cp:coreProperties>
</file>